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שלום-בוקניק\Desktop\"/>
    </mc:Choice>
  </mc:AlternateContent>
  <xr:revisionPtr revIDLastSave="0" documentId="13_ncr:1_{3E540222-3E34-4A0C-BDF3-9E1EDC8F20FD}" xr6:coauthVersionLast="43" xr6:coauthVersionMax="43" xr10:uidLastSave="{00000000-0000-0000-0000-000000000000}"/>
  <bookViews>
    <workbookView xWindow="-120" yWindow="-120" windowWidth="20730" windowHeight="11160" xr2:uid="{F7EF2977-590C-411A-812B-327ADD01D2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4" i="1" l="1"/>
  <c r="G72" i="1"/>
  <c r="H72" i="1" s="1"/>
  <c r="G70" i="1"/>
  <c r="G68" i="1"/>
  <c r="H68" i="1" s="1"/>
  <c r="G64" i="1"/>
  <c r="G62" i="1"/>
  <c r="H62" i="1" s="1"/>
  <c r="G60" i="1"/>
  <c r="G58" i="1"/>
  <c r="H58" i="1" s="1"/>
  <c r="G56" i="1"/>
  <c r="G54" i="1"/>
  <c r="H54" i="1" s="1"/>
  <c r="G50" i="1"/>
  <c r="G48" i="1"/>
  <c r="H48" i="1" s="1"/>
  <c r="G44" i="1"/>
  <c r="G42" i="1"/>
  <c r="H42" i="1" s="1"/>
  <c r="G26" i="1"/>
  <c r="H26" i="1" s="1"/>
  <c r="G28" i="1"/>
  <c r="G66" i="1"/>
  <c r="H66" i="1" s="1"/>
  <c r="G52" i="1"/>
  <c r="G46" i="1"/>
  <c r="H46" i="1" s="1"/>
  <c r="G40" i="1"/>
  <c r="H40" i="1" s="1"/>
  <c r="G38" i="1"/>
  <c r="H38" i="1" s="1"/>
  <c r="G30" i="1"/>
  <c r="H30" i="1" s="1"/>
  <c r="G35" i="1"/>
  <c r="H35" i="1" s="1"/>
  <c r="G37" i="1"/>
  <c r="G31" i="1"/>
  <c r="G33" i="1"/>
  <c r="G75" i="1"/>
  <c r="H75" i="1" s="1"/>
  <c r="G25" i="1"/>
  <c r="G23" i="1"/>
  <c r="G21" i="1"/>
  <c r="H21" i="1" s="1"/>
  <c r="G19" i="1"/>
  <c r="G17" i="1"/>
  <c r="H17" i="1" s="1"/>
  <c r="G15" i="1"/>
  <c r="H15" i="1" s="1"/>
  <c r="B88" i="1" s="1"/>
  <c r="G13" i="1"/>
  <c r="H13" i="1" s="1"/>
  <c r="G11" i="1"/>
  <c r="H11" i="1" s="1"/>
  <c r="G9" i="1"/>
  <c r="H9" i="1" s="1"/>
  <c r="B91" i="1" l="1"/>
  <c r="C91" i="1" s="1"/>
  <c r="H52" i="1"/>
  <c r="B90" i="1" s="1"/>
  <c r="C90" i="1" s="1"/>
  <c r="B89" i="1"/>
  <c r="C89" i="1" s="1"/>
  <c r="B87" i="1"/>
  <c r="C87" i="1" s="1"/>
  <c r="B86" i="1"/>
  <c r="C86" i="1" s="1"/>
  <c r="C88" i="1"/>
  <c r="G79" i="1"/>
  <c r="G81" i="1" s="1"/>
  <c r="G82" i="1" s="1"/>
  <c r="C92" i="1" l="1"/>
  <c r="B80" i="1" s="1"/>
  <c r="G1" i="1" s="1"/>
  <c r="H1" i="1"/>
</calcChain>
</file>

<file path=xl/sharedStrings.xml><?xml version="1.0" encoding="utf-8"?>
<sst xmlns="http://schemas.openxmlformats.org/spreadsheetml/2006/main" count="98" uniqueCount="97">
  <si>
    <t xml:space="preserve">שאלון התאמה בין שותפים לטיול </t>
  </si>
  <si>
    <t>אני מרגיש/ה יותר נוח ב:</t>
  </si>
  <si>
    <t>שותף א</t>
  </si>
  <si>
    <t>שותף ב</t>
  </si>
  <si>
    <t>1 - עיר - מרחב עירוני</t>
  </si>
  <si>
    <t>2 - כפר - מרחב כפרי</t>
  </si>
  <si>
    <t>מה מועדף עליך יותר</t>
  </si>
  <si>
    <t>1 - ים</t>
  </si>
  <si>
    <t>2 - בריכה</t>
  </si>
  <si>
    <t>איזה בילוי תעדיפ/י</t>
  </si>
  <si>
    <t>1 - פאב / באר</t>
  </si>
  <si>
    <t>2 - מסיבה / מועדון</t>
  </si>
  <si>
    <t>שאלות</t>
  </si>
  <si>
    <t>בחר/י תשובה</t>
  </si>
  <si>
    <t xml:space="preserve">איזה מקום לינה שנמצא במסגרת התקציב שלך תעדיפ/י </t>
  </si>
  <si>
    <t>1 - הכי זול</t>
  </si>
  <si>
    <t>2 - הכי מגניב (מיקום, אווירה)</t>
  </si>
  <si>
    <t>במהלך הטיול את/ה מזהה קבוצה של חבר'ה שאתם (הפרטנרים לטיול) יכולים להתחבר אליה. מה תעדיפ/י</t>
  </si>
  <si>
    <t xml:space="preserve">בטיול רגלי יש 2 מסלולים שמובילים לאתר אליו שואפים להגיע. האחד קצר (כשעה הליכה) מוביל ישירות לאתר המרכזי, השני ארוך (כ 4 שעות הליכה) שעובר בעוד מספר אתרים פחות מרכזיים. באיזה מסלול תבחר/י   </t>
  </si>
  <si>
    <t>1 - הקצר</t>
  </si>
  <si>
    <t>2 - הארוך</t>
  </si>
  <si>
    <t>באוכל - מה תעדיפ/י</t>
  </si>
  <si>
    <t>1 - לקנות מצרכים ולהכין ארוחה לבד</t>
  </si>
  <si>
    <t>2 - לאכול בחוץ  גם אם יקר יותר</t>
  </si>
  <si>
    <t>בחר תשובה</t>
  </si>
  <si>
    <t xml:space="preserve">נא להקליד או לבחור את מספר התשובה (1 או 2) </t>
  </si>
  <si>
    <t>1 - לחתור למגע ולנסות להתחבר עם הקבוצה</t>
  </si>
  <si>
    <t>2 - לא לחתור למגע, להישאר עם הפרטנרים שלי לטיול</t>
  </si>
  <si>
    <t xml:space="preserve">השאלון נועד לבדיקת מידת ההתאמה בין 2 שותפים לטיול. האחריות על תוצאות השימוש בשאלון הנה על המשתמש. במילוי השאלון הנך מאשר/ת כי את/ה מודע/ת לכך שמידת ההתאמה הנה על בסיס מבחן סטטיסטי, וההחלטה מה לעשות עם מידע זה הנה שלך בלבד, וכך גם תוצאות ההחלטה הנן באחריותך הבלעדית. לשאלות ניתן להתקשר לביונד 052-3083020    </t>
  </si>
  <si>
    <t xml:space="preserve">מהי התנהלות כלכלית המועדפת עליך במהלך הטיול  </t>
  </si>
  <si>
    <t>איך את/ה מעדיף ל"תפוש ראש"</t>
  </si>
  <si>
    <t>1 - קופה משותפת - מחלקים את ההוצאה המשותפת שווה בשווה בלי קשר לגודל ההוצאה של כול אחד</t>
  </si>
  <si>
    <t>2 - קופה פרטית לכול אחד - כול אחד משלם על עצמו כול הזמן</t>
  </si>
  <si>
    <t>1 - לא נוגע באף אחד מהאפשרויות</t>
  </si>
  <si>
    <t>2 - אלכוהול</t>
  </si>
  <si>
    <t>3 - ג'ויינט</t>
  </si>
  <si>
    <t>איך את/ה מעדיפ/ה לצלם</t>
  </si>
  <si>
    <t>1 - עם מצלמה</t>
  </si>
  <si>
    <t>2 - עם הטלפון</t>
  </si>
  <si>
    <t>כשקצת מסתבכים בטיול/ בדרך מה תעדיפ/י</t>
  </si>
  <si>
    <t>בתכנון הטיול - מה מועדף עלייך</t>
  </si>
  <si>
    <t>1 - לשאול אנשים (לבקש עזרה)</t>
  </si>
  <si>
    <t>2 - לנסות עוד קצת להתמודד לבד</t>
  </si>
  <si>
    <t>1 - תכנון מסלול מראש והצמדות לתכנית עד כמה שאפשר</t>
  </si>
  <si>
    <t>2 - תכנון מסלול בסיסי בלבד ושינויים בהתאם למה שיהיה</t>
  </si>
  <si>
    <t>כאשר מגיעים לאתר מה תעדיף (בהנחה שהעלות זהה)</t>
  </si>
  <si>
    <t>1 - להצטרף לסיור מודרך - עם מדריך</t>
  </si>
  <si>
    <t>2 - לערוך סיור עצמאי</t>
  </si>
  <si>
    <t>איך את/ה קמ/ה בבוקר מהמיטה</t>
  </si>
  <si>
    <t>1 - מתעוררת מהר (בשנייה) וקמ/ה מהמיטה</t>
  </si>
  <si>
    <t>2 - מתעורר/ת לאט (עוד כמה דקות, ועוד כמה דקות)</t>
  </si>
  <si>
    <t>התארגנות בבוקר ליציאה</t>
  </si>
  <si>
    <t>1- מתארגנ/ת ב-10 דקות</t>
  </si>
  <si>
    <t>2 - מתארגנ/ת בחצי שעה לפחות</t>
  </si>
  <si>
    <t>להסתובב חשוף ולראות את השותפים לטיול חשופים בחדר (לא בערום מלא) עם מגבת / תחתונים וחזייה וכו</t>
  </si>
  <si>
    <t>1 - מרגיש/ה נוח להסתובב חשופ/ה ולראות אחרים/ות חשופים</t>
  </si>
  <si>
    <t>יחס לתרופות וטיפול רפואי</t>
  </si>
  <si>
    <t>2 - לא מרגיש/ה נוח להסתובב חשופ/ה ולראות אחרים/ות חשופים</t>
  </si>
  <si>
    <t>שינה</t>
  </si>
  <si>
    <t>2 - בודק/ת בקפדנות ולוקח/ת רק את החשוב ביותר</t>
  </si>
  <si>
    <t>1 - לוקח/ת את כול התרופות והחיסונים שהמליצו</t>
  </si>
  <si>
    <t>1 - אוהב/ת לישון מוקדם (בתשע בערב העיניים נעצמות)</t>
  </si>
  <si>
    <t>2 - חיית לילה</t>
  </si>
  <si>
    <t>איזה תיק טיולים מועדף עליך</t>
  </si>
  <si>
    <t>1 - מוצ'ילה - תרמיל טיולים</t>
  </si>
  <si>
    <t>2 - מזוודה / טרולי</t>
  </si>
  <si>
    <t>איזה פעילות חביבה עלייך יותר</t>
  </si>
  <si>
    <t>1 - אקסטרים - לדוגמה - צלילה עם בלונים לצד כרישים</t>
  </si>
  <si>
    <t>2 -שנטי - לדוגמה - צלילה - שנורקלינג בשונית אלמוגים</t>
  </si>
  <si>
    <t>בפגישה או מפגש חברתי</t>
  </si>
  <si>
    <t>1 - סביר שאגיע מוקדם יותר</t>
  </si>
  <si>
    <t>2 - סביר שאגיע בדיוק בזמן</t>
  </si>
  <si>
    <t>3 - סבירשאגיע באיחור</t>
  </si>
  <si>
    <t>לפני קניית מוצר יקר (מצלמה / טלפון / תרמיל וכו)</t>
  </si>
  <si>
    <t>1 - נוהג/ת לעשות סקר שוק מקיף ואחר כך בוחר/ת</t>
  </si>
  <si>
    <t>2 - נוהג/ת לעשות סקר שוק קצר (2-3 פריטים) ואחר כך בוחר/ת</t>
  </si>
  <si>
    <t>מידת ההתאמה שלכם</t>
  </si>
  <si>
    <t>חברה בילוי</t>
  </si>
  <si>
    <t>סגנון טיול</t>
  </si>
  <si>
    <t>התארגנות</t>
  </si>
  <si>
    <t>סדר וארגון</t>
  </si>
  <si>
    <t>מידת התאמה</t>
  </si>
  <si>
    <t xml:space="preserve">תחום </t>
  </si>
  <si>
    <t>התנהלות כלכלית</t>
  </si>
  <si>
    <t>השאלון - כדי לבחור תשובה יש לעמוד על התא (הלבן או הכתום) להקליד או לבחור את מספר התשובה</t>
  </si>
  <si>
    <t>אישיות אופי</t>
  </si>
  <si>
    <t>לא מתאימים</t>
  </si>
  <si>
    <t>התאמה נמוכה</t>
  </si>
  <si>
    <t>התאמה בינונית</t>
  </si>
  <si>
    <t>התאמה סבירה</t>
  </si>
  <si>
    <t>התאמה סבירה פלוס</t>
  </si>
  <si>
    <t>התאמה טובה</t>
  </si>
  <si>
    <t>התאמה טובה מאוד</t>
  </si>
  <si>
    <t>מושלם</t>
  </si>
  <si>
    <t>תאומים סיאמיים</t>
  </si>
  <si>
    <t>דרוג 2</t>
  </si>
  <si>
    <t>מחפשים תרמילים לטיול? לחצו כאן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</si>
</sst>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theme="7" tint="0.59999389629810485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6"/>
      <color theme="1"/>
      <name val="Arial"/>
      <family val="2"/>
      <charset val="177"/>
      <scheme val="minor"/>
    </font>
    <font>
      <sz val="11"/>
      <color theme="9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readingOrder="2"/>
    </xf>
    <xf numFmtId="0" fontId="0" fillId="0" borderId="5" xfId="0" applyBorder="1"/>
    <xf numFmtId="0" fontId="0" fillId="0" borderId="3" xfId="0" applyBorder="1"/>
    <xf numFmtId="0" fontId="0" fillId="2" borderId="19" xfId="0" applyFill="1" applyBorder="1" applyAlignment="1">
      <alignment horizontal="center"/>
    </xf>
    <xf numFmtId="0" fontId="0" fillId="0" borderId="3" xfId="0" applyBorder="1" applyAlignment="1">
      <alignment horizontal="right" readingOrder="2"/>
    </xf>
    <xf numFmtId="0" fontId="0" fillId="0" borderId="5" xfId="0" applyBorder="1" applyAlignment="1">
      <alignment horizontal="right" readingOrder="2"/>
    </xf>
    <xf numFmtId="0" fontId="0" fillId="0" borderId="23" xfId="0" applyFill="1" applyBorder="1" applyAlignment="1"/>
    <xf numFmtId="0" fontId="0" fillId="0" borderId="3" xfId="0" applyBorder="1" applyAlignment="1"/>
    <xf numFmtId="0" fontId="0" fillId="0" borderId="6" xfId="0" applyBorder="1"/>
    <xf numFmtId="0" fontId="0" fillId="2" borderId="36" xfId="0" applyFill="1" applyBorder="1" applyAlignment="1"/>
    <xf numFmtId="0" fontId="0" fillId="0" borderId="34" xfId="0" applyFill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1" xfId="0" applyFill="1" applyBorder="1" applyAlignment="1">
      <alignment horizontal="center" readingOrder="2"/>
    </xf>
    <xf numFmtId="0" fontId="2" fillId="0" borderId="1" xfId="0" applyFont="1" applyFill="1" applyBorder="1" applyAlignment="1">
      <alignment horizontal="center"/>
    </xf>
    <xf numFmtId="0" fontId="0" fillId="0" borderId="39" xfId="0" applyFill="1" applyBorder="1" applyAlignment="1">
      <alignment horizontal="center" readingOrder="2"/>
    </xf>
    <xf numFmtId="0" fontId="4" fillId="0" borderId="39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2" fillId="0" borderId="6" xfId="0" applyFont="1" applyBorder="1"/>
    <xf numFmtId="0" fontId="2" fillId="0" borderId="39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6" borderId="34" xfId="0" applyFill="1" applyBorder="1" applyAlignment="1">
      <alignment horizontal="center" readingOrder="2"/>
    </xf>
    <xf numFmtId="0" fontId="7" fillId="0" borderId="7" xfId="0" applyFont="1" applyBorder="1" applyAlignment="1">
      <alignment horizontal="left"/>
    </xf>
    <xf numFmtId="0" fontId="0" fillId="6" borderId="35" xfId="0" applyFill="1" applyBorder="1" applyAlignment="1">
      <alignment horizontal="center" readingOrder="2"/>
    </xf>
    <xf numFmtId="0" fontId="4" fillId="0" borderId="7" xfId="0" applyFont="1" applyBorder="1" applyAlignment="1">
      <alignment horizontal="left"/>
    </xf>
    <xf numFmtId="0" fontId="4" fillId="7" borderId="35" xfId="0" applyFont="1" applyFill="1" applyBorder="1" applyAlignment="1">
      <alignment horizontal="center"/>
    </xf>
    <xf numFmtId="0" fontId="6" fillId="8" borderId="35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3" borderId="36" xfId="0" applyFont="1" applyFill="1" applyBorder="1" applyAlignment="1">
      <alignment horizontal="center"/>
    </xf>
    <xf numFmtId="0" fontId="2" fillId="0" borderId="1" xfId="0" applyFont="1" applyBorder="1" applyProtection="1">
      <protection hidden="1"/>
    </xf>
    <xf numFmtId="1" fontId="0" fillId="0" borderId="26" xfId="0" applyNumberFormat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1" fontId="2" fillId="0" borderId="0" xfId="0" applyNumberFormat="1" applyFont="1" applyAlignment="1">
      <alignment horizontal="center"/>
    </xf>
    <xf numFmtId="0" fontId="8" fillId="0" borderId="1" xfId="0" applyFont="1" applyBorder="1" applyAlignment="1"/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right" wrapText="1"/>
    </xf>
    <xf numFmtId="0" fontId="0" fillId="0" borderId="2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21" xfId="0" applyBorder="1" applyAlignment="1">
      <alignment horizontal="right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 wrapText="1" readingOrder="2"/>
    </xf>
    <xf numFmtId="0" fontId="0" fillId="0" borderId="1" xfId="0" applyBorder="1" applyAlignment="1">
      <alignment horizontal="right" vertical="center" wrapText="1" readingOrder="2"/>
    </xf>
    <xf numFmtId="0" fontId="0" fillId="0" borderId="5" xfId="0" applyBorder="1" applyAlignment="1">
      <alignment horizontal="right" vertical="center" wrapText="1" readingOrder="2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3" xfId="0" applyBorder="1" applyAlignment="1">
      <alignment horizontal="right" wrapText="1" readingOrder="2"/>
    </xf>
    <xf numFmtId="0" fontId="0" fillId="0" borderId="1" xfId="0" applyBorder="1" applyAlignment="1">
      <alignment horizontal="right" wrapText="1" readingOrder="2"/>
    </xf>
    <xf numFmtId="0" fontId="0" fillId="0" borderId="5" xfId="0" applyBorder="1" applyAlignment="1">
      <alignment horizontal="right" wrapText="1" readingOrder="2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3" xfId="0" applyBorder="1" applyAlignment="1">
      <alignment horizontal="right" vertical="center" readingOrder="2"/>
    </xf>
    <xf numFmtId="0" fontId="0" fillId="0" borderId="1" xfId="0" applyBorder="1" applyAlignment="1">
      <alignment horizontal="right" vertical="center" readingOrder="2"/>
    </xf>
    <xf numFmtId="0" fontId="2" fillId="0" borderId="15" xfId="0" applyFont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right" vertical="center" wrapText="1" readingOrder="2"/>
    </xf>
    <xf numFmtId="0" fontId="0" fillId="0" borderId="7" xfId="0" applyBorder="1" applyAlignment="1">
      <alignment horizontal="right" vertical="center" wrapText="1" readingOrder="2"/>
    </xf>
    <xf numFmtId="0" fontId="0" fillId="0" borderId="4" xfId="0" applyBorder="1" applyAlignment="1">
      <alignment horizontal="right" vertical="center" wrapText="1" readingOrder="2"/>
    </xf>
    <xf numFmtId="0" fontId="0" fillId="0" borderId="1" xfId="0" applyBorder="1" applyAlignment="1">
      <alignment horizontal="right" readingOrder="2"/>
    </xf>
    <xf numFmtId="0" fontId="0" fillId="0" borderId="5" xfId="0" applyBorder="1" applyAlignment="1">
      <alignment horizontal="right" readingOrder="2"/>
    </xf>
    <xf numFmtId="0" fontId="0" fillId="0" borderId="3" xfId="0" applyFont="1" applyBorder="1" applyAlignment="1">
      <alignment horizontal="right" wrapText="1" readingOrder="2"/>
    </xf>
    <xf numFmtId="0" fontId="0" fillId="0" borderId="1" xfId="0" applyFont="1" applyBorder="1" applyAlignment="1">
      <alignment horizontal="right" wrapText="1" readingOrder="2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5" xfId="0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0" fontId="0" fillId="0" borderId="22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0" fillId="0" borderId="28" xfId="0" applyBorder="1" applyAlignment="1">
      <alignment horizontal="right" vertical="center" readingOrder="2"/>
    </xf>
    <xf numFmtId="0" fontId="0" fillId="0" borderId="29" xfId="0" applyBorder="1" applyAlignment="1">
      <alignment horizontal="right" vertical="center" readingOrder="2"/>
    </xf>
    <xf numFmtId="0" fontId="0" fillId="0" borderId="24" xfId="0" applyBorder="1" applyAlignment="1">
      <alignment horizontal="right" vertical="center" readingOrder="2"/>
    </xf>
    <xf numFmtId="0" fontId="0" fillId="0" borderId="30" xfId="0" applyBorder="1" applyAlignment="1">
      <alignment horizontal="right" vertical="center" readingOrder="2"/>
    </xf>
    <xf numFmtId="0" fontId="0" fillId="0" borderId="25" xfId="0" applyBorder="1" applyAlignment="1">
      <alignment horizontal="right" vertical="center" readingOrder="2"/>
    </xf>
    <xf numFmtId="0" fontId="0" fillId="0" borderId="21" xfId="0" applyBorder="1" applyAlignment="1">
      <alignment horizontal="right" vertical="center" readingOrder="2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right" readingOrder="2"/>
    </xf>
    <xf numFmtId="0" fontId="0" fillId="0" borderId="2" xfId="0" applyBorder="1" applyAlignment="1">
      <alignment horizontal="right" vertical="center" readingOrder="2"/>
    </xf>
    <xf numFmtId="0" fontId="0" fillId="0" borderId="4" xfId="0" applyBorder="1" applyAlignment="1">
      <alignment horizontal="right" vertical="center" readingOrder="2"/>
    </xf>
    <xf numFmtId="0" fontId="0" fillId="0" borderId="5" xfId="0" applyBorder="1" applyAlignment="1">
      <alignment horizontal="right" vertical="center" readingOrder="2"/>
    </xf>
    <xf numFmtId="0" fontId="0" fillId="0" borderId="2" xfId="0" applyBorder="1" applyAlignment="1">
      <alignment horizontal="right" wrapText="1" readingOrder="2"/>
    </xf>
    <xf numFmtId="0" fontId="0" fillId="0" borderId="4" xfId="0" applyBorder="1" applyAlignment="1">
      <alignment horizontal="right" wrapText="1" readingOrder="2"/>
    </xf>
    <xf numFmtId="0" fontId="0" fillId="0" borderId="7" xfId="0" applyBorder="1" applyAlignment="1">
      <alignment horizontal="right" vertical="center" readingOrder="2"/>
    </xf>
    <xf numFmtId="0" fontId="2" fillId="0" borderId="37" xfId="0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3" fillId="2" borderId="34" xfId="0" applyFont="1" applyFill="1" applyBorder="1" applyAlignment="1" applyProtection="1">
      <alignment horizontal="center" vertical="center" readingOrder="2"/>
      <protection locked="0"/>
    </xf>
    <xf numFmtId="0" fontId="3" fillId="2" borderId="35" xfId="0" applyFont="1" applyFill="1" applyBorder="1" applyAlignment="1" applyProtection="1">
      <alignment horizontal="center" vertical="center" readingOrder="2"/>
      <protection locked="0"/>
    </xf>
    <xf numFmtId="0" fontId="3" fillId="2" borderId="36" xfId="0" applyFont="1" applyFill="1" applyBorder="1" applyAlignment="1" applyProtection="1">
      <alignment horizontal="center" vertical="center" readingOrder="2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64" fontId="5" fillId="0" borderId="15" xfId="0" applyNumberFormat="1" applyFont="1" applyBorder="1" applyAlignment="1" applyProtection="1">
      <alignment horizontal="center" vertical="center"/>
      <protection hidden="1"/>
    </xf>
    <xf numFmtId="164" fontId="5" fillId="0" borderId="0" xfId="0" applyNumberFormat="1" applyFont="1" applyBorder="1" applyAlignment="1" applyProtection="1">
      <alignment horizontal="center" vertical="center"/>
      <protection hidden="1"/>
    </xf>
    <xf numFmtId="164" fontId="5" fillId="0" borderId="22" xfId="0" applyNumberFormat="1" applyFont="1" applyBorder="1" applyAlignment="1" applyProtection="1">
      <alignment horizontal="center" vertical="center"/>
      <protection hidden="1"/>
    </xf>
    <xf numFmtId="164" fontId="5" fillId="0" borderId="11" xfId="0" applyNumberFormat="1" applyFont="1" applyBorder="1" applyAlignment="1" applyProtection="1">
      <alignment horizontal="center" vertical="center"/>
      <protection hidden="1"/>
    </xf>
    <xf numFmtId="164" fontId="5" fillId="0" borderId="12" xfId="0" applyNumberFormat="1" applyFont="1" applyBorder="1" applyAlignment="1" applyProtection="1">
      <alignment horizontal="center" vertical="center"/>
      <protection hidden="1"/>
    </xf>
    <xf numFmtId="164" fontId="5" fillId="0" borderId="13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4"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theme="9" tint="0.39994506668294322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/>
      </font>
      <fill>
        <patternFill>
          <bgColor rgb="FFFFC000"/>
        </patternFill>
      </fill>
    </dxf>
    <dxf>
      <fill>
        <patternFill>
          <bgColor rgb="FFFD6101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/>
      </font>
      <numFmt numFmtId="1" formatCode="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theme="9"/>
      </font>
      <numFmt numFmtId="1" formatCode="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D6101"/>
      <color rgb="FFFF6600"/>
      <color rgb="FFFFCCFF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beyond.co.il/specialoffer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93</xdr:row>
      <xdr:rowOff>19050</xdr:rowOff>
    </xdr:from>
    <xdr:to>
      <xdr:col>1</xdr:col>
      <xdr:colOff>1247775</xdr:colOff>
      <xdr:row>98</xdr:row>
      <xdr:rowOff>85725</xdr:rowOff>
    </xdr:to>
    <xdr:sp macro="" textlink="">
      <xdr:nvSpPr>
        <xdr:cNvPr id="2" name="Explosion: 14 Poin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C0FE3A-AAFC-4949-9F04-D178488A53FF}"/>
            </a:ext>
          </a:extLst>
        </xdr:cNvPr>
        <xdr:cNvSpPr/>
      </xdr:nvSpPr>
      <xdr:spPr>
        <a:xfrm>
          <a:off x="11235547125" y="17240250"/>
          <a:ext cx="1866900" cy="981075"/>
        </a:xfrm>
        <a:prstGeom prst="irregularSeal2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100"/>
            <a:t>מבצעים לתרמילים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9E6D-A5E3-4E6C-9277-1AA868D24458}">
  <dimension ref="A1:L95"/>
  <sheetViews>
    <sheetView rightToLeft="1" tabSelected="1" zoomScaleNormal="100" workbookViewId="0">
      <pane ySplit="6" topLeftCell="A7" activePane="bottomLeft" state="frozen"/>
      <selection pane="bottomLeft" activeCell="E9" sqref="E9:F25"/>
    </sheetView>
  </sheetViews>
  <sheetFormatPr defaultRowHeight="14.25" x14ac:dyDescent="0.2"/>
  <cols>
    <col min="1" max="1" width="13.75" customWidth="1"/>
    <col min="2" max="2" width="18.5" customWidth="1"/>
    <col min="4" max="4" width="18" customWidth="1"/>
    <col min="5" max="5" width="10.125" customWidth="1"/>
    <col min="6" max="6" width="10" customWidth="1"/>
    <col min="7" max="7" width="8.625" style="13" hidden="1" customWidth="1"/>
    <col min="8" max="8" width="6.25" style="13" hidden="1" customWidth="1"/>
    <col min="9" max="11" width="9" style="13"/>
    <col min="12" max="12" width="0" style="13" hidden="1" customWidth="1"/>
  </cols>
  <sheetData>
    <row r="1" spans="1:12" ht="15" thickBot="1" x14ac:dyDescent="0.25">
      <c r="A1" s="55" t="s">
        <v>0</v>
      </c>
      <c r="B1" s="56"/>
      <c r="C1" s="56"/>
      <c r="D1" s="56"/>
      <c r="E1" s="56"/>
      <c r="F1" s="57"/>
      <c r="G1" s="131">
        <f>B80</f>
        <v>100</v>
      </c>
      <c r="H1" s="132">
        <f>G82</f>
        <v>100</v>
      </c>
    </row>
    <row r="2" spans="1:12" ht="14.25" customHeight="1" x14ac:dyDescent="0.2">
      <c r="A2" s="98" t="s">
        <v>28</v>
      </c>
      <c r="B2" s="99"/>
      <c r="C2" s="99"/>
      <c r="D2" s="99"/>
      <c r="E2" s="99"/>
      <c r="F2" s="100"/>
      <c r="G2" s="90"/>
      <c r="H2" s="47"/>
    </row>
    <row r="3" spans="1:12" x14ac:dyDescent="0.2">
      <c r="A3" s="101"/>
      <c r="B3" s="102"/>
      <c r="C3" s="102"/>
      <c r="D3" s="102"/>
      <c r="E3" s="102"/>
      <c r="F3" s="103"/>
      <c r="G3" s="90"/>
      <c r="H3" s="47"/>
    </row>
    <row r="4" spans="1:12" x14ac:dyDescent="0.2">
      <c r="A4" s="101"/>
      <c r="B4" s="102"/>
      <c r="C4" s="102"/>
      <c r="D4" s="102"/>
      <c r="E4" s="102"/>
      <c r="F4" s="103"/>
      <c r="G4" s="90"/>
      <c r="H4" s="47"/>
    </row>
    <row r="5" spans="1:12" ht="15" thickBot="1" x14ac:dyDescent="0.25">
      <c r="A5" s="104"/>
      <c r="B5" s="105"/>
      <c r="C5" s="105"/>
      <c r="D5" s="105"/>
      <c r="E5" s="105"/>
      <c r="F5" s="106"/>
      <c r="G5" s="90"/>
      <c r="H5" s="47"/>
    </row>
    <row r="6" spans="1:12" ht="15" thickBot="1" x14ac:dyDescent="0.25">
      <c r="A6" s="55" t="s">
        <v>84</v>
      </c>
      <c r="B6" s="56"/>
      <c r="C6" s="56"/>
      <c r="D6" s="56"/>
      <c r="E6" s="56"/>
      <c r="F6" s="57"/>
      <c r="G6" s="38"/>
      <c r="H6" s="38"/>
    </row>
    <row r="7" spans="1:12" x14ac:dyDescent="0.2">
      <c r="A7" s="113" t="s">
        <v>12</v>
      </c>
      <c r="B7" s="114"/>
      <c r="C7" s="51" t="s">
        <v>25</v>
      </c>
      <c r="D7" s="52"/>
      <c r="E7" s="11" t="s">
        <v>2</v>
      </c>
      <c r="F7" s="4" t="s">
        <v>3</v>
      </c>
      <c r="G7" s="39"/>
      <c r="H7" s="39"/>
    </row>
    <row r="8" spans="1:12" ht="15" thickBot="1" x14ac:dyDescent="0.25">
      <c r="A8" s="115"/>
      <c r="B8" s="116"/>
      <c r="C8" s="53"/>
      <c r="D8" s="54"/>
      <c r="E8" s="7" t="s">
        <v>13</v>
      </c>
      <c r="F8" s="10" t="s">
        <v>24</v>
      </c>
      <c r="G8" s="38"/>
      <c r="H8" s="39"/>
    </row>
    <row r="9" spans="1:12" x14ac:dyDescent="0.2">
      <c r="A9" s="67" t="s">
        <v>1</v>
      </c>
      <c r="B9" s="68"/>
      <c r="C9" s="5" t="s">
        <v>4</v>
      </c>
      <c r="D9" s="8"/>
      <c r="E9" s="60"/>
      <c r="F9" s="58"/>
      <c r="G9" s="47">
        <f>IF(F9=E9,0,1)</f>
        <v>0</v>
      </c>
      <c r="H9" s="44">
        <f>IF(G9=0,1,0)</f>
        <v>1</v>
      </c>
      <c r="I9" s="13">
        <v>4</v>
      </c>
      <c r="L9" s="13">
        <v>1</v>
      </c>
    </row>
    <row r="10" spans="1:12" ht="15" thickBot="1" x14ac:dyDescent="0.25">
      <c r="A10" s="71"/>
      <c r="B10" s="72"/>
      <c r="C10" s="6" t="s">
        <v>5</v>
      </c>
      <c r="D10" s="2"/>
      <c r="E10" s="62"/>
      <c r="F10" s="59"/>
      <c r="G10" s="47"/>
      <c r="H10" s="44"/>
      <c r="L10" s="13">
        <v>2</v>
      </c>
    </row>
    <row r="11" spans="1:12" x14ac:dyDescent="0.2">
      <c r="A11" s="67" t="s">
        <v>6</v>
      </c>
      <c r="B11" s="68"/>
      <c r="C11" s="117" t="s">
        <v>7</v>
      </c>
      <c r="D11" s="117"/>
      <c r="E11" s="60"/>
      <c r="F11" s="58"/>
      <c r="G11" s="90">
        <f t="shared" ref="G11" si="0">IF(F11=E11,0,1)</f>
        <v>0</v>
      </c>
      <c r="H11" s="44">
        <f t="shared" ref="H11" si="1">IF(G11=0,1,0)</f>
        <v>1</v>
      </c>
      <c r="L11" s="13">
        <v>3</v>
      </c>
    </row>
    <row r="12" spans="1:12" ht="15" thickBot="1" x14ac:dyDescent="0.25">
      <c r="A12" s="71"/>
      <c r="B12" s="72"/>
      <c r="C12" s="95" t="s">
        <v>8</v>
      </c>
      <c r="D12" s="95"/>
      <c r="E12" s="62"/>
      <c r="F12" s="59"/>
      <c r="G12" s="90"/>
      <c r="H12" s="44"/>
    </row>
    <row r="13" spans="1:12" x14ac:dyDescent="0.2">
      <c r="A13" s="67" t="s">
        <v>9</v>
      </c>
      <c r="B13" s="68"/>
      <c r="C13" s="5" t="s">
        <v>10</v>
      </c>
      <c r="D13" s="3"/>
      <c r="E13" s="60"/>
      <c r="F13" s="58"/>
      <c r="G13" s="47">
        <f t="shared" ref="G13" si="2">IF(F13=E13,0,1)</f>
        <v>0</v>
      </c>
      <c r="H13" s="44">
        <f t="shared" ref="H13:H15" si="3">IF(G13=0,1,0)</f>
        <v>1</v>
      </c>
    </row>
    <row r="14" spans="1:12" ht="15" thickBot="1" x14ac:dyDescent="0.25">
      <c r="A14" s="71"/>
      <c r="B14" s="72"/>
      <c r="C14" s="6" t="s">
        <v>11</v>
      </c>
      <c r="D14" s="2"/>
      <c r="E14" s="62"/>
      <c r="F14" s="59"/>
      <c r="G14" s="47"/>
      <c r="H14" s="44"/>
    </row>
    <row r="15" spans="1:12" x14ac:dyDescent="0.2">
      <c r="A15" s="82" t="s">
        <v>14</v>
      </c>
      <c r="B15" s="83"/>
      <c r="C15" s="117" t="s">
        <v>15</v>
      </c>
      <c r="D15" s="117"/>
      <c r="E15" s="60"/>
      <c r="F15" s="58"/>
      <c r="G15" s="47">
        <f t="shared" ref="G15" si="4">IF(F15=E15,0,1)</f>
        <v>0</v>
      </c>
      <c r="H15" s="44">
        <f t="shared" si="3"/>
        <v>1</v>
      </c>
    </row>
    <row r="16" spans="1:12" ht="15" thickBot="1" x14ac:dyDescent="0.25">
      <c r="A16" s="86"/>
      <c r="B16" s="87"/>
      <c r="C16" s="95" t="s">
        <v>16</v>
      </c>
      <c r="D16" s="95"/>
      <c r="E16" s="62"/>
      <c r="F16" s="59"/>
      <c r="G16" s="47"/>
      <c r="H16" s="44"/>
    </row>
    <row r="17" spans="1:8" ht="14.25" customHeight="1" x14ac:dyDescent="0.2">
      <c r="A17" s="73" t="s">
        <v>17</v>
      </c>
      <c r="B17" s="74"/>
      <c r="C17" s="79" t="s">
        <v>26</v>
      </c>
      <c r="D17" s="79"/>
      <c r="E17" s="60"/>
      <c r="F17" s="48"/>
      <c r="G17" s="90">
        <f t="shared" ref="G17" si="5">IF(F17=E17,0,1)</f>
        <v>0</v>
      </c>
      <c r="H17" s="47">
        <f>IF(G17=0,1,0)</f>
        <v>1</v>
      </c>
    </row>
    <row r="18" spans="1:8" ht="16.5" customHeight="1" x14ac:dyDescent="0.2">
      <c r="A18" s="75"/>
      <c r="B18" s="76"/>
      <c r="C18" s="80"/>
      <c r="D18" s="80"/>
      <c r="E18" s="61"/>
      <c r="F18" s="49"/>
      <c r="G18" s="90"/>
      <c r="H18" s="47"/>
    </row>
    <row r="19" spans="1:8" x14ac:dyDescent="0.2">
      <c r="A19" s="75"/>
      <c r="B19" s="76"/>
      <c r="C19" s="80" t="s">
        <v>27</v>
      </c>
      <c r="D19" s="80"/>
      <c r="E19" s="61"/>
      <c r="F19" s="49"/>
      <c r="G19" s="90">
        <f t="shared" ref="G19" si="6">IF(F19=E19,0,1)</f>
        <v>0</v>
      </c>
      <c r="H19" s="47"/>
    </row>
    <row r="20" spans="1:8" ht="15" thickBot="1" x14ac:dyDescent="0.25">
      <c r="A20" s="77"/>
      <c r="B20" s="78"/>
      <c r="C20" s="81"/>
      <c r="D20" s="81"/>
      <c r="E20" s="62"/>
      <c r="F20" s="50"/>
      <c r="G20" s="90"/>
      <c r="H20" s="47"/>
    </row>
    <row r="21" spans="1:8" ht="14.25" customHeight="1" x14ac:dyDescent="0.2">
      <c r="A21" s="82" t="s">
        <v>18</v>
      </c>
      <c r="B21" s="83"/>
      <c r="C21" s="88" t="s">
        <v>19</v>
      </c>
      <c r="D21" s="88"/>
      <c r="E21" s="60"/>
      <c r="F21" s="58"/>
      <c r="G21" s="90">
        <f t="shared" ref="G21" si="7">IF(F21=E21,0,1)</f>
        <v>0</v>
      </c>
      <c r="H21" s="44">
        <f>IF(G21=0,1,0)</f>
        <v>1</v>
      </c>
    </row>
    <row r="22" spans="1:8" x14ac:dyDescent="0.2">
      <c r="A22" s="84"/>
      <c r="B22" s="85"/>
      <c r="C22" s="89"/>
      <c r="D22" s="89"/>
      <c r="E22" s="61"/>
      <c r="F22" s="63"/>
      <c r="G22" s="90"/>
      <c r="H22" s="44"/>
    </row>
    <row r="23" spans="1:8" x14ac:dyDescent="0.2">
      <c r="A23" s="84"/>
      <c r="B23" s="85"/>
      <c r="C23" s="107" t="s">
        <v>20</v>
      </c>
      <c r="D23" s="108"/>
      <c r="E23" s="61"/>
      <c r="F23" s="63"/>
      <c r="G23" s="90">
        <f t="shared" ref="G23" si="8">IF(F23=E23,0,1)</f>
        <v>0</v>
      </c>
      <c r="H23" s="44"/>
    </row>
    <row r="24" spans="1:8" x14ac:dyDescent="0.2">
      <c r="A24" s="84"/>
      <c r="B24" s="85"/>
      <c r="C24" s="109"/>
      <c r="D24" s="110"/>
      <c r="E24" s="61"/>
      <c r="F24" s="63"/>
      <c r="G24" s="90"/>
      <c r="H24" s="44"/>
    </row>
    <row r="25" spans="1:8" ht="15" thickBot="1" x14ac:dyDescent="0.25">
      <c r="A25" s="86"/>
      <c r="B25" s="87"/>
      <c r="C25" s="111"/>
      <c r="D25" s="112"/>
      <c r="E25" s="62"/>
      <c r="F25" s="59"/>
      <c r="G25" s="90">
        <f t="shared" ref="G25:G26" si="9">IF(F25=E25,0,1)</f>
        <v>0</v>
      </c>
      <c r="H25" s="44"/>
    </row>
    <row r="26" spans="1:8" x14ac:dyDescent="0.2">
      <c r="A26" s="67" t="s">
        <v>21</v>
      </c>
      <c r="B26" s="68"/>
      <c r="C26" s="64" t="s">
        <v>22</v>
      </c>
      <c r="D26" s="64"/>
      <c r="E26" s="60"/>
      <c r="F26" s="48"/>
      <c r="G26" s="90">
        <f t="shared" si="9"/>
        <v>0</v>
      </c>
      <c r="H26" s="44">
        <f>IF(G26=0,1,0)</f>
        <v>1</v>
      </c>
    </row>
    <row r="27" spans="1:8" x14ac:dyDescent="0.2">
      <c r="A27" s="69"/>
      <c r="B27" s="70"/>
      <c r="C27" s="65"/>
      <c r="D27" s="65"/>
      <c r="E27" s="61"/>
      <c r="F27" s="49"/>
      <c r="G27" s="90"/>
      <c r="H27" s="44"/>
    </row>
    <row r="28" spans="1:8" x14ac:dyDescent="0.2">
      <c r="A28" s="69"/>
      <c r="B28" s="70"/>
      <c r="C28" s="65" t="s">
        <v>23</v>
      </c>
      <c r="D28" s="65"/>
      <c r="E28" s="61"/>
      <c r="F28" s="49"/>
      <c r="G28" s="90">
        <f t="shared" ref="G28" si="10">IF(F28=E28,0,1)</f>
        <v>0</v>
      </c>
      <c r="H28" s="44"/>
    </row>
    <row r="29" spans="1:8" ht="15" thickBot="1" x14ac:dyDescent="0.25">
      <c r="A29" s="71"/>
      <c r="B29" s="72"/>
      <c r="C29" s="66"/>
      <c r="D29" s="66"/>
      <c r="E29" s="62"/>
      <c r="F29" s="50"/>
      <c r="G29" s="90"/>
      <c r="H29" s="44"/>
    </row>
    <row r="30" spans="1:8" ht="14.25" customHeight="1" x14ac:dyDescent="0.2">
      <c r="A30" s="91" t="s">
        <v>29</v>
      </c>
      <c r="B30" s="64"/>
      <c r="C30" s="96" t="s">
        <v>31</v>
      </c>
      <c r="D30" s="96"/>
      <c r="E30" s="60"/>
      <c r="F30" s="58"/>
      <c r="G30" s="90">
        <f>IF(F30=E30,0,1)</f>
        <v>0</v>
      </c>
      <c r="H30" s="44">
        <f>IF(G30=0,1,0)</f>
        <v>1</v>
      </c>
    </row>
    <row r="31" spans="1:8" x14ac:dyDescent="0.2">
      <c r="A31" s="92"/>
      <c r="B31" s="65"/>
      <c r="C31" s="97"/>
      <c r="D31" s="97"/>
      <c r="E31" s="61"/>
      <c r="F31" s="63"/>
      <c r="G31" s="90">
        <f t="shared" ref="G31" si="11">IF(F31=E31,0,1)</f>
        <v>0</v>
      </c>
      <c r="H31" s="44"/>
    </row>
    <row r="32" spans="1:8" x14ac:dyDescent="0.2">
      <c r="A32" s="92"/>
      <c r="B32" s="65"/>
      <c r="C32" s="97"/>
      <c r="D32" s="97"/>
      <c r="E32" s="61"/>
      <c r="F32" s="63"/>
      <c r="G32" s="90"/>
      <c r="H32" s="44"/>
    </row>
    <row r="33" spans="1:8" x14ac:dyDescent="0.2">
      <c r="A33" s="92"/>
      <c r="B33" s="65"/>
      <c r="C33" s="80" t="s">
        <v>32</v>
      </c>
      <c r="D33" s="80"/>
      <c r="E33" s="61"/>
      <c r="F33" s="63"/>
      <c r="G33" s="90">
        <f t="shared" ref="G33" si="12">IF(F33=E33,0,1)</f>
        <v>0</v>
      </c>
      <c r="H33" s="44"/>
    </row>
    <row r="34" spans="1:8" ht="14.25" customHeight="1" thickBot="1" x14ac:dyDescent="0.25">
      <c r="A34" s="93"/>
      <c r="B34" s="66"/>
      <c r="C34" s="81"/>
      <c r="D34" s="81"/>
      <c r="E34" s="62"/>
      <c r="F34" s="59"/>
      <c r="G34" s="90"/>
      <c r="H34" s="44"/>
    </row>
    <row r="35" spans="1:8" ht="14.25" customHeight="1" x14ac:dyDescent="0.2">
      <c r="A35" s="91" t="s">
        <v>30</v>
      </c>
      <c r="B35" s="64"/>
      <c r="C35" s="79" t="s">
        <v>33</v>
      </c>
      <c r="D35" s="79"/>
      <c r="E35" s="124"/>
      <c r="F35" s="127"/>
      <c r="G35" s="90">
        <f t="shared" ref="G35" si="13">IF(F35=E35,0,1)</f>
        <v>0</v>
      </c>
      <c r="H35" s="44">
        <f>IF(G35=0,1,0)</f>
        <v>1</v>
      </c>
    </row>
    <row r="36" spans="1:8" x14ac:dyDescent="0.2">
      <c r="A36" s="92"/>
      <c r="B36" s="65"/>
      <c r="C36" s="94" t="s">
        <v>34</v>
      </c>
      <c r="D36" s="94"/>
      <c r="E36" s="125"/>
      <c r="F36" s="128"/>
      <c r="G36" s="90"/>
      <c r="H36" s="44"/>
    </row>
    <row r="37" spans="1:8" ht="15" thickBot="1" x14ac:dyDescent="0.25">
      <c r="A37" s="93"/>
      <c r="B37" s="66"/>
      <c r="C37" s="95" t="s">
        <v>35</v>
      </c>
      <c r="D37" s="95"/>
      <c r="E37" s="126"/>
      <c r="F37" s="129"/>
      <c r="G37" s="90">
        <f t="shared" ref="G37:G38" si="14">IF(F37=E37,0,1)</f>
        <v>0</v>
      </c>
      <c r="H37" s="44"/>
    </row>
    <row r="38" spans="1:8" x14ac:dyDescent="0.2">
      <c r="A38" s="118" t="s">
        <v>36</v>
      </c>
      <c r="B38" s="88"/>
      <c r="C38" s="117" t="s">
        <v>37</v>
      </c>
      <c r="D38" s="117"/>
      <c r="E38" s="60"/>
      <c r="F38" s="48"/>
      <c r="G38" s="90">
        <f t="shared" si="14"/>
        <v>0</v>
      </c>
      <c r="H38" s="44">
        <f>IF(G38=0,1,0)</f>
        <v>1</v>
      </c>
    </row>
    <row r="39" spans="1:8" ht="15" thickBot="1" x14ac:dyDescent="0.25">
      <c r="A39" s="119"/>
      <c r="B39" s="120"/>
      <c r="C39" s="95" t="s">
        <v>38</v>
      </c>
      <c r="D39" s="95"/>
      <c r="E39" s="62"/>
      <c r="F39" s="50"/>
      <c r="G39" s="90"/>
      <c r="H39" s="44"/>
    </row>
    <row r="40" spans="1:8" x14ac:dyDescent="0.2">
      <c r="A40" s="118" t="s">
        <v>39</v>
      </c>
      <c r="B40" s="88"/>
      <c r="C40" s="117" t="s">
        <v>41</v>
      </c>
      <c r="D40" s="117"/>
      <c r="E40" s="60"/>
      <c r="F40" s="48"/>
      <c r="G40" s="90">
        <f t="shared" ref="G40" si="15">IF(F40=E40,0,1)</f>
        <v>0</v>
      </c>
      <c r="H40" s="44">
        <f>IF(G40=0,1,0)</f>
        <v>1</v>
      </c>
    </row>
    <row r="41" spans="1:8" ht="15" thickBot="1" x14ac:dyDescent="0.25">
      <c r="A41" s="119"/>
      <c r="B41" s="120"/>
      <c r="C41" s="95" t="s">
        <v>42</v>
      </c>
      <c r="D41" s="95"/>
      <c r="E41" s="62"/>
      <c r="F41" s="50"/>
      <c r="G41" s="90"/>
      <c r="H41" s="44"/>
    </row>
    <row r="42" spans="1:8" x14ac:dyDescent="0.2">
      <c r="A42" s="118" t="s">
        <v>40</v>
      </c>
      <c r="B42" s="88"/>
      <c r="C42" s="79" t="s">
        <v>43</v>
      </c>
      <c r="D42" s="79"/>
      <c r="E42" s="60"/>
      <c r="F42" s="48"/>
      <c r="G42" s="90">
        <f t="shared" ref="G42" si="16">IF(F42=E42,0,1)</f>
        <v>0</v>
      </c>
      <c r="H42" s="44">
        <f>IF(G42=0,1,0)</f>
        <v>1</v>
      </c>
    </row>
    <row r="43" spans="1:8" x14ac:dyDescent="0.2">
      <c r="A43" s="123"/>
      <c r="B43" s="89"/>
      <c r="C43" s="80"/>
      <c r="D43" s="80"/>
      <c r="E43" s="61"/>
      <c r="F43" s="49"/>
      <c r="G43" s="90"/>
      <c r="H43" s="44"/>
    </row>
    <row r="44" spans="1:8" x14ac:dyDescent="0.2">
      <c r="A44" s="123"/>
      <c r="B44" s="89"/>
      <c r="C44" s="80" t="s">
        <v>44</v>
      </c>
      <c r="D44" s="80"/>
      <c r="E44" s="61"/>
      <c r="F44" s="49"/>
      <c r="G44" s="90">
        <f t="shared" ref="G44" si="17">IF(F44=E44,0,1)</f>
        <v>0</v>
      </c>
      <c r="H44" s="44"/>
    </row>
    <row r="45" spans="1:8" ht="15" thickBot="1" x14ac:dyDescent="0.25">
      <c r="A45" s="119"/>
      <c r="B45" s="120"/>
      <c r="C45" s="81"/>
      <c r="D45" s="81"/>
      <c r="E45" s="62"/>
      <c r="F45" s="50"/>
      <c r="G45" s="90"/>
      <c r="H45" s="44"/>
    </row>
    <row r="46" spans="1:8" x14ac:dyDescent="0.2">
      <c r="A46" s="121" t="s">
        <v>45</v>
      </c>
      <c r="B46" s="79"/>
      <c r="C46" s="117" t="s">
        <v>46</v>
      </c>
      <c r="D46" s="117"/>
      <c r="E46" s="60"/>
      <c r="F46" s="58"/>
      <c r="G46" s="90">
        <f>IF(F46=E46,0,1)</f>
        <v>0</v>
      </c>
      <c r="H46" s="44">
        <f>IF(G46=0,1,0)</f>
        <v>1</v>
      </c>
    </row>
    <row r="47" spans="1:8" ht="15" thickBot="1" x14ac:dyDescent="0.25">
      <c r="A47" s="122"/>
      <c r="B47" s="81"/>
      <c r="C47" s="95" t="s">
        <v>47</v>
      </c>
      <c r="D47" s="95"/>
      <c r="E47" s="62"/>
      <c r="F47" s="59"/>
      <c r="G47" s="90"/>
      <c r="H47" s="44"/>
    </row>
    <row r="48" spans="1:8" x14ac:dyDescent="0.2">
      <c r="A48" s="67" t="s">
        <v>48</v>
      </c>
      <c r="B48" s="68"/>
      <c r="C48" s="79" t="s">
        <v>49</v>
      </c>
      <c r="D48" s="79"/>
      <c r="E48" s="60"/>
      <c r="F48" s="48"/>
      <c r="G48" s="90">
        <f t="shared" ref="G48" si="18">IF(F48=E48,0,1)</f>
        <v>0</v>
      </c>
      <c r="H48" s="44">
        <f>IF(G48=0,1,0)</f>
        <v>1</v>
      </c>
    </row>
    <row r="49" spans="1:8" x14ac:dyDescent="0.2">
      <c r="A49" s="69"/>
      <c r="B49" s="70"/>
      <c r="C49" s="80"/>
      <c r="D49" s="80"/>
      <c r="E49" s="61"/>
      <c r="F49" s="49"/>
      <c r="G49" s="90"/>
      <c r="H49" s="44"/>
    </row>
    <row r="50" spans="1:8" x14ac:dyDescent="0.2">
      <c r="A50" s="69"/>
      <c r="B50" s="70"/>
      <c r="C50" s="80" t="s">
        <v>50</v>
      </c>
      <c r="D50" s="80"/>
      <c r="E50" s="61"/>
      <c r="F50" s="49"/>
      <c r="G50" s="90">
        <f t="shared" ref="G50" si="19">IF(F50=E50,0,1)</f>
        <v>0</v>
      </c>
      <c r="H50" s="44"/>
    </row>
    <row r="51" spans="1:8" ht="15" thickBot="1" x14ac:dyDescent="0.25">
      <c r="A51" s="71"/>
      <c r="B51" s="72"/>
      <c r="C51" s="81"/>
      <c r="D51" s="81"/>
      <c r="E51" s="62"/>
      <c r="F51" s="50"/>
      <c r="G51" s="90"/>
      <c r="H51" s="44"/>
    </row>
    <row r="52" spans="1:8" x14ac:dyDescent="0.2">
      <c r="A52" s="67" t="s">
        <v>51</v>
      </c>
      <c r="B52" s="68"/>
      <c r="C52" s="117" t="s">
        <v>52</v>
      </c>
      <c r="D52" s="117"/>
      <c r="E52" s="60"/>
      <c r="F52" s="58"/>
      <c r="G52" s="90">
        <f>IF(F52=E52,0,1)</f>
        <v>0</v>
      </c>
      <c r="H52" s="44">
        <f>IF(G52=0,1,0)</f>
        <v>1</v>
      </c>
    </row>
    <row r="53" spans="1:8" ht="15" thickBot="1" x14ac:dyDescent="0.25">
      <c r="A53" s="71"/>
      <c r="B53" s="72"/>
      <c r="C53" s="95" t="s">
        <v>53</v>
      </c>
      <c r="D53" s="95"/>
      <c r="E53" s="62"/>
      <c r="F53" s="59"/>
      <c r="G53" s="90"/>
      <c r="H53" s="44"/>
    </row>
    <row r="54" spans="1:8" x14ac:dyDescent="0.2">
      <c r="A54" s="91" t="s">
        <v>54</v>
      </c>
      <c r="B54" s="64"/>
      <c r="C54" s="64" t="s">
        <v>55</v>
      </c>
      <c r="D54" s="64"/>
      <c r="E54" s="60"/>
      <c r="F54" s="48"/>
      <c r="G54" s="90">
        <f t="shared" ref="G54" si="20">IF(F54=E54,0,1)</f>
        <v>0</v>
      </c>
      <c r="H54" s="47">
        <f>IF(G54=0,1,0)</f>
        <v>1</v>
      </c>
    </row>
    <row r="55" spans="1:8" x14ac:dyDescent="0.2">
      <c r="A55" s="92"/>
      <c r="B55" s="65"/>
      <c r="C55" s="65"/>
      <c r="D55" s="65"/>
      <c r="E55" s="61"/>
      <c r="F55" s="49"/>
      <c r="G55" s="90"/>
      <c r="H55" s="47"/>
    </row>
    <row r="56" spans="1:8" x14ac:dyDescent="0.2">
      <c r="A56" s="92"/>
      <c r="B56" s="65"/>
      <c r="C56" s="65" t="s">
        <v>57</v>
      </c>
      <c r="D56" s="65"/>
      <c r="E56" s="61"/>
      <c r="F56" s="49"/>
      <c r="G56" s="90">
        <f t="shared" ref="G56" si="21">IF(F56=E56,0,1)</f>
        <v>0</v>
      </c>
      <c r="H56" s="47"/>
    </row>
    <row r="57" spans="1:8" ht="15" thickBot="1" x14ac:dyDescent="0.25">
      <c r="A57" s="93"/>
      <c r="B57" s="66"/>
      <c r="C57" s="66"/>
      <c r="D57" s="66"/>
      <c r="E57" s="62"/>
      <c r="F57" s="50"/>
      <c r="G57" s="90"/>
      <c r="H57" s="47"/>
    </row>
    <row r="58" spans="1:8" x14ac:dyDescent="0.2">
      <c r="A58" s="118" t="s">
        <v>56</v>
      </c>
      <c r="B58" s="88"/>
      <c r="C58" s="64" t="s">
        <v>60</v>
      </c>
      <c r="D58" s="64"/>
      <c r="E58" s="60"/>
      <c r="F58" s="48"/>
      <c r="G58" s="90">
        <f t="shared" ref="G58" si="22">IF(F58=E58,0,1)</f>
        <v>0</v>
      </c>
      <c r="H58" s="44">
        <f>IF(G58=0,1,0)</f>
        <v>1</v>
      </c>
    </row>
    <row r="59" spans="1:8" x14ac:dyDescent="0.2">
      <c r="A59" s="123"/>
      <c r="B59" s="89"/>
      <c r="C59" s="65"/>
      <c r="D59" s="65"/>
      <c r="E59" s="61"/>
      <c r="F59" s="49"/>
      <c r="G59" s="90"/>
      <c r="H59" s="44"/>
    </row>
    <row r="60" spans="1:8" x14ac:dyDescent="0.2">
      <c r="A60" s="123"/>
      <c r="B60" s="89"/>
      <c r="C60" s="65" t="s">
        <v>59</v>
      </c>
      <c r="D60" s="65"/>
      <c r="E60" s="61"/>
      <c r="F60" s="49"/>
      <c r="G60" s="90">
        <f t="shared" ref="G60" si="23">IF(F60=E60,0,1)</f>
        <v>0</v>
      </c>
      <c r="H60" s="44"/>
    </row>
    <row r="61" spans="1:8" ht="15" thickBot="1" x14ac:dyDescent="0.25">
      <c r="A61" s="119"/>
      <c r="B61" s="120"/>
      <c r="C61" s="66"/>
      <c r="D61" s="66"/>
      <c r="E61" s="62"/>
      <c r="F61" s="50"/>
      <c r="G61" s="90"/>
      <c r="H61" s="44"/>
    </row>
    <row r="62" spans="1:8" x14ac:dyDescent="0.2">
      <c r="A62" s="118" t="s">
        <v>58</v>
      </c>
      <c r="B62" s="88"/>
      <c r="C62" s="79" t="s">
        <v>61</v>
      </c>
      <c r="D62" s="79"/>
      <c r="E62" s="60"/>
      <c r="F62" s="48"/>
      <c r="G62" s="90">
        <f t="shared" ref="G62" si="24">IF(F62=E62,0,1)</f>
        <v>0</v>
      </c>
      <c r="H62" s="44">
        <f>IF(G62=0,1,0)</f>
        <v>1</v>
      </c>
    </row>
    <row r="63" spans="1:8" x14ac:dyDescent="0.2">
      <c r="A63" s="123"/>
      <c r="B63" s="89"/>
      <c r="C63" s="80"/>
      <c r="D63" s="80"/>
      <c r="E63" s="61"/>
      <c r="F63" s="49"/>
      <c r="G63" s="90"/>
      <c r="H63" s="44"/>
    </row>
    <row r="64" spans="1:8" x14ac:dyDescent="0.2">
      <c r="A64" s="123"/>
      <c r="B64" s="89"/>
      <c r="C64" s="89" t="s">
        <v>62</v>
      </c>
      <c r="D64" s="89"/>
      <c r="E64" s="61"/>
      <c r="F64" s="49"/>
      <c r="G64" s="90">
        <f t="shared" ref="G64" si="25">IF(F64=E64,0,1)</f>
        <v>0</v>
      </c>
      <c r="H64" s="44"/>
    </row>
    <row r="65" spans="1:8" ht="15" thickBot="1" x14ac:dyDescent="0.25">
      <c r="A65" s="119"/>
      <c r="B65" s="120"/>
      <c r="C65" s="120"/>
      <c r="D65" s="120"/>
      <c r="E65" s="62"/>
      <c r="F65" s="50"/>
      <c r="G65" s="90"/>
      <c r="H65" s="44"/>
    </row>
    <row r="66" spans="1:8" x14ac:dyDescent="0.2">
      <c r="A66" s="118" t="s">
        <v>63</v>
      </c>
      <c r="B66" s="88"/>
      <c r="C66" s="117" t="s">
        <v>64</v>
      </c>
      <c r="D66" s="117"/>
      <c r="E66" s="60"/>
      <c r="F66" s="58"/>
      <c r="G66" s="90">
        <f>IF(F66=E66,0,1)</f>
        <v>0</v>
      </c>
      <c r="H66" s="44">
        <f>IF(G66=0,1,0)</f>
        <v>1</v>
      </c>
    </row>
    <row r="67" spans="1:8" ht="15" thickBot="1" x14ac:dyDescent="0.25">
      <c r="A67" s="119"/>
      <c r="B67" s="120"/>
      <c r="C67" s="95" t="s">
        <v>65</v>
      </c>
      <c r="D67" s="95"/>
      <c r="E67" s="62"/>
      <c r="F67" s="59"/>
      <c r="G67" s="90"/>
      <c r="H67" s="44"/>
    </row>
    <row r="68" spans="1:8" x14ac:dyDescent="0.2">
      <c r="A68" s="118" t="s">
        <v>66</v>
      </c>
      <c r="B68" s="88"/>
      <c r="C68" s="79" t="s">
        <v>67</v>
      </c>
      <c r="D68" s="79"/>
      <c r="E68" s="60"/>
      <c r="F68" s="48"/>
      <c r="G68" s="90">
        <f t="shared" ref="G68" si="26">IF(F68=E68,0,1)</f>
        <v>0</v>
      </c>
      <c r="H68" s="44">
        <f>IF(G68=0,1,0)</f>
        <v>1</v>
      </c>
    </row>
    <row r="69" spans="1:8" x14ac:dyDescent="0.2">
      <c r="A69" s="123"/>
      <c r="B69" s="89"/>
      <c r="C69" s="80"/>
      <c r="D69" s="80"/>
      <c r="E69" s="61"/>
      <c r="F69" s="49"/>
      <c r="G69" s="90"/>
      <c r="H69" s="44"/>
    </row>
    <row r="70" spans="1:8" x14ac:dyDescent="0.2">
      <c r="A70" s="123"/>
      <c r="B70" s="89"/>
      <c r="C70" s="65" t="s">
        <v>68</v>
      </c>
      <c r="D70" s="65"/>
      <c r="E70" s="61"/>
      <c r="F70" s="49"/>
      <c r="G70" s="90">
        <f t="shared" ref="G70" si="27">IF(F70=E70,0,1)</f>
        <v>0</v>
      </c>
      <c r="H70" s="44"/>
    </row>
    <row r="71" spans="1:8" ht="15" thickBot="1" x14ac:dyDescent="0.25">
      <c r="A71" s="119"/>
      <c r="B71" s="120"/>
      <c r="C71" s="66"/>
      <c r="D71" s="66"/>
      <c r="E71" s="62"/>
      <c r="F71" s="50"/>
      <c r="G71" s="90"/>
      <c r="H71" s="44"/>
    </row>
    <row r="72" spans="1:8" x14ac:dyDescent="0.2">
      <c r="A72" s="67" t="s">
        <v>69</v>
      </c>
      <c r="B72" s="68"/>
      <c r="C72" s="88" t="s">
        <v>70</v>
      </c>
      <c r="D72" s="88"/>
      <c r="E72" s="124"/>
      <c r="F72" s="127"/>
      <c r="G72" s="90">
        <f t="shared" ref="G72" si="28">IF(F72=E72,0,1)</f>
        <v>0</v>
      </c>
      <c r="H72" s="44">
        <f>IF(G72=0,1,0)</f>
        <v>1</v>
      </c>
    </row>
    <row r="73" spans="1:8" x14ac:dyDescent="0.2">
      <c r="A73" s="69"/>
      <c r="B73" s="70"/>
      <c r="C73" s="89" t="s">
        <v>71</v>
      </c>
      <c r="D73" s="89"/>
      <c r="E73" s="125"/>
      <c r="F73" s="128"/>
      <c r="G73" s="90"/>
      <c r="H73" s="44"/>
    </row>
    <row r="74" spans="1:8" ht="15" thickBot="1" x14ac:dyDescent="0.25">
      <c r="A74" s="71"/>
      <c r="B74" s="72"/>
      <c r="C74" s="120" t="s">
        <v>72</v>
      </c>
      <c r="D74" s="120"/>
      <c r="E74" s="126"/>
      <c r="F74" s="129"/>
      <c r="G74" s="90">
        <f t="shared" ref="G74" si="29">IF(F74=E74,0,1)</f>
        <v>0</v>
      </c>
      <c r="H74" s="44"/>
    </row>
    <row r="75" spans="1:8" ht="14.25" customHeight="1" x14ac:dyDescent="0.2">
      <c r="A75" s="73" t="s">
        <v>73</v>
      </c>
      <c r="B75" s="74"/>
      <c r="C75" s="79" t="s">
        <v>74</v>
      </c>
      <c r="D75" s="79"/>
      <c r="E75" s="60"/>
      <c r="F75" s="48"/>
      <c r="G75" s="90">
        <f t="shared" ref="G75" si="30">IF(F75=E75,0,1)</f>
        <v>0</v>
      </c>
      <c r="H75" s="44">
        <f>IF(G75=1,0,1)</f>
        <v>1</v>
      </c>
    </row>
    <row r="76" spans="1:8" x14ac:dyDescent="0.2">
      <c r="A76" s="75"/>
      <c r="B76" s="76"/>
      <c r="C76" s="80"/>
      <c r="D76" s="80"/>
      <c r="E76" s="61"/>
      <c r="F76" s="49"/>
      <c r="G76" s="90"/>
      <c r="H76" s="44"/>
    </row>
    <row r="77" spans="1:8" x14ac:dyDescent="0.2">
      <c r="A77" s="75"/>
      <c r="B77" s="76"/>
      <c r="C77" s="65" t="s">
        <v>75</v>
      </c>
      <c r="D77" s="65"/>
      <c r="E77" s="61"/>
      <c r="F77" s="49"/>
      <c r="G77" s="90"/>
      <c r="H77" s="44"/>
    </row>
    <row r="78" spans="1:8" ht="15" thickBot="1" x14ac:dyDescent="0.25">
      <c r="A78" s="77"/>
      <c r="B78" s="78"/>
      <c r="C78" s="66"/>
      <c r="D78" s="66"/>
      <c r="E78" s="62"/>
      <c r="F78" s="130"/>
      <c r="G78" s="90"/>
      <c r="H78" s="44"/>
    </row>
    <row r="79" spans="1:8" ht="15" thickBot="1" x14ac:dyDescent="0.25">
      <c r="C79" s="1"/>
      <c r="D79" s="1"/>
      <c r="E79" s="1"/>
      <c r="F79" s="14"/>
      <c r="G79" s="42">
        <f>SUM(G9:G78)</f>
        <v>0</v>
      </c>
      <c r="H79" s="38"/>
    </row>
    <row r="80" spans="1:8" x14ac:dyDescent="0.2">
      <c r="B80" s="133">
        <f>AVERAGE(G82,C92)</f>
        <v>100</v>
      </c>
      <c r="C80" s="134"/>
      <c r="D80" s="134"/>
      <c r="E80" s="135"/>
      <c r="F80" s="16"/>
      <c r="G80" s="42">
        <v>22</v>
      </c>
      <c r="H80" s="38"/>
    </row>
    <row r="81" spans="1:8" x14ac:dyDescent="0.2">
      <c r="B81" s="136"/>
      <c r="C81" s="137"/>
      <c r="D81" s="137"/>
      <c r="E81" s="138"/>
      <c r="F81" s="17"/>
      <c r="G81" s="42">
        <f>G80-G79</f>
        <v>22</v>
      </c>
      <c r="H81" s="38"/>
    </row>
    <row r="82" spans="1:8" x14ac:dyDescent="0.2">
      <c r="B82" s="136"/>
      <c r="C82" s="137"/>
      <c r="D82" s="137"/>
      <c r="E82" s="138"/>
      <c r="F82" s="18"/>
      <c r="G82" s="43">
        <f>G81/G80*100</f>
        <v>100</v>
      </c>
      <c r="H82" s="38"/>
    </row>
    <row r="83" spans="1:8" ht="15" thickBot="1" x14ac:dyDescent="0.25">
      <c r="B83" s="139"/>
      <c r="C83" s="140"/>
      <c r="D83" s="140"/>
      <c r="E83" s="141"/>
      <c r="F83" s="19"/>
      <c r="G83" s="38"/>
      <c r="H83" s="38"/>
    </row>
    <row r="84" spans="1:8" ht="15" thickBot="1" x14ac:dyDescent="0.25">
      <c r="B84" s="55" t="s">
        <v>76</v>
      </c>
      <c r="C84" s="56"/>
      <c r="D84" s="56"/>
      <c r="E84" s="57"/>
      <c r="F84" s="19"/>
      <c r="G84" s="38"/>
      <c r="H84" s="38"/>
    </row>
    <row r="85" spans="1:8" ht="15" thickBot="1" x14ac:dyDescent="0.25">
      <c r="A85" s="12"/>
      <c r="B85" s="20" t="s">
        <v>82</v>
      </c>
      <c r="C85" s="9" t="s">
        <v>81</v>
      </c>
      <c r="F85" s="15"/>
      <c r="G85" s="38"/>
      <c r="H85" s="38"/>
    </row>
    <row r="86" spans="1:8" ht="15" x14ac:dyDescent="0.25">
      <c r="A86" s="41" t="s">
        <v>85</v>
      </c>
      <c r="B86" s="35">
        <f>H9+H11+H38+H40+H54</f>
        <v>5</v>
      </c>
      <c r="C86" s="36">
        <f>B86/5*100</f>
        <v>100</v>
      </c>
      <c r="D86" s="22" t="s">
        <v>86</v>
      </c>
      <c r="E86" s="23">
        <v>10</v>
      </c>
      <c r="F86" s="21"/>
      <c r="G86" s="38"/>
      <c r="H86" s="38"/>
    </row>
    <row r="87" spans="1:8" ht="15" x14ac:dyDescent="0.25">
      <c r="A87" s="41" t="s">
        <v>77</v>
      </c>
      <c r="B87" s="35">
        <f>H13+H17+H35+H62</f>
        <v>4</v>
      </c>
      <c r="C87" s="37">
        <f>B87/4*100</f>
        <v>100</v>
      </c>
      <c r="D87" s="24" t="s">
        <v>86</v>
      </c>
      <c r="E87" s="25">
        <v>20</v>
      </c>
      <c r="F87" s="21"/>
      <c r="G87" s="38"/>
      <c r="H87" s="38"/>
    </row>
    <row r="88" spans="1:8" ht="15" x14ac:dyDescent="0.25">
      <c r="A88" s="41" t="s">
        <v>83</v>
      </c>
      <c r="B88" s="35">
        <f>H15+H26+H30</f>
        <v>3</v>
      </c>
      <c r="C88" s="36">
        <f>B88/3*100</f>
        <v>100</v>
      </c>
      <c r="D88" s="26" t="s">
        <v>87</v>
      </c>
      <c r="E88" s="27">
        <v>30</v>
      </c>
      <c r="F88" s="21"/>
      <c r="G88" s="38"/>
      <c r="H88" s="38"/>
    </row>
    <row r="89" spans="1:8" ht="15" x14ac:dyDescent="0.25">
      <c r="A89" s="41" t="s">
        <v>78</v>
      </c>
      <c r="B89" s="35">
        <f>H21+H42+H46+H66+H68</f>
        <v>5</v>
      </c>
      <c r="C89" s="36">
        <f>B89/5*100</f>
        <v>100</v>
      </c>
      <c r="D89" s="26" t="s">
        <v>88</v>
      </c>
      <c r="E89" s="28">
        <v>40</v>
      </c>
      <c r="G89" s="38"/>
      <c r="H89" s="38"/>
    </row>
    <row r="90" spans="1:8" ht="15" x14ac:dyDescent="0.25">
      <c r="A90" s="41" t="s">
        <v>79</v>
      </c>
      <c r="B90" s="35">
        <f>H52</f>
        <v>1</v>
      </c>
      <c r="C90" s="36">
        <f>B90/1*100</f>
        <v>100</v>
      </c>
      <c r="D90" s="26" t="s">
        <v>89</v>
      </c>
      <c r="E90" s="29">
        <v>50</v>
      </c>
      <c r="G90" s="38"/>
      <c r="H90" s="38"/>
    </row>
    <row r="91" spans="1:8" ht="15" x14ac:dyDescent="0.25">
      <c r="A91" s="41" t="s">
        <v>80</v>
      </c>
      <c r="B91" s="35">
        <f>H42+H58+H72+H75</f>
        <v>4</v>
      </c>
      <c r="C91" s="37">
        <f>B91/4*100</f>
        <v>100</v>
      </c>
      <c r="D91" s="26" t="s">
        <v>90</v>
      </c>
      <c r="E91" s="29">
        <v>60</v>
      </c>
      <c r="G91" s="38"/>
      <c r="H91" s="38"/>
    </row>
    <row r="92" spans="1:8" ht="15" thickBot="1" x14ac:dyDescent="0.25">
      <c r="B92" s="13" t="s">
        <v>95</v>
      </c>
      <c r="C92" s="40">
        <f>C86*0.2+C87*0.15+C88*0.2+C89*0.3+C90*0.05+C91*0.1</f>
        <v>100</v>
      </c>
      <c r="D92" s="26" t="s">
        <v>91</v>
      </c>
      <c r="E92" s="30">
        <v>70</v>
      </c>
      <c r="G92" s="38"/>
      <c r="H92" s="38"/>
    </row>
    <row r="93" spans="1:8" ht="15.75" thickBot="1" x14ac:dyDescent="0.3">
      <c r="A93" s="45" t="s">
        <v>96</v>
      </c>
      <c r="B93" s="46"/>
      <c r="D93" s="26" t="s">
        <v>92</v>
      </c>
      <c r="E93" s="31">
        <v>80</v>
      </c>
      <c r="G93" s="38"/>
      <c r="H93" s="38"/>
    </row>
    <row r="94" spans="1:8" x14ac:dyDescent="0.2">
      <c r="D94" s="26" t="s">
        <v>93</v>
      </c>
      <c r="E94" s="32">
        <v>90</v>
      </c>
      <c r="G94" s="38"/>
      <c r="H94" s="38"/>
    </row>
    <row r="95" spans="1:8" ht="15" thickBot="1" x14ac:dyDescent="0.25">
      <c r="D95" s="33" t="s">
        <v>94</v>
      </c>
      <c r="E95" s="34">
        <v>100</v>
      </c>
      <c r="G95" s="38"/>
      <c r="H95" s="38"/>
    </row>
  </sheetData>
  <sheetProtection algorithmName="SHA-512" hashValue="VCM4lI4neD6y2ABJ6WoVugoqyH300RjSxOP3QZuh2ejSt5VXa5e/ZMeWKw70w1YQv/BQ392pwxeo+unhAq2Fgg==" saltValue="rnFajtkN14YuFjyizBhXJQ==" spinCount="100000" sheet="1" objects="1" scenarios="1"/>
  <mergeCells count="162">
    <mergeCell ref="G1:G5"/>
    <mergeCell ref="H1:H5"/>
    <mergeCell ref="G75:G78"/>
    <mergeCell ref="B80:E83"/>
    <mergeCell ref="B84:E84"/>
    <mergeCell ref="E68:E71"/>
    <mergeCell ref="F68:F71"/>
    <mergeCell ref="G17:G20"/>
    <mergeCell ref="G21:G25"/>
    <mergeCell ref="G26:G29"/>
    <mergeCell ref="G30:G34"/>
    <mergeCell ref="G35:G37"/>
    <mergeCell ref="G38:G39"/>
    <mergeCell ref="G40:G41"/>
    <mergeCell ref="G42:G45"/>
    <mergeCell ref="G46:G47"/>
    <mergeCell ref="G48:G51"/>
    <mergeCell ref="G52:G53"/>
    <mergeCell ref="G54:G57"/>
    <mergeCell ref="E48:E51"/>
    <mergeCell ref="F48:F51"/>
    <mergeCell ref="E58:E61"/>
    <mergeCell ref="F58:F61"/>
    <mergeCell ref="G58:G61"/>
    <mergeCell ref="G62:G65"/>
    <mergeCell ref="G66:G67"/>
    <mergeCell ref="G68:G71"/>
    <mergeCell ref="G72:G74"/>
    <mergeCell ref="E30:E34"/>
    <mergeCell ref="F30:F34"/>
    <mergeCell ref="E75:E78"/>
    <mergeCell ref="F75:F78"/>
    <mergeCell ref="C75:D76"/>
    <mergeCell ref="C77:D78"/>
    <mergeCell ref="C58:D59"/>
    <mergeCell ref="C48:D49"/>
    <mergeCell ref="C50:D51"/>
    <mergeCell ref="E35:E37"/>
    <mergeCell ref="F35:F37"/>
    <mergeCell ref="A75:B78"/>
    <mergeCell ref="C72:D72"/>
    <mergeCell ref="A72:B74"/>
    <mergeCell ref="C73:D73"/>
    <mergeCell ref="C74:D74"/>
    <mergeCell ref="E72:E74"/>
    <mergeCell ref="F72:F74"/>
    <mergeCell ref="C68:D69"/>
    <mergeCell ref="C70:D71"/>
    <mergeCell ref="A68:B71"/>
    <mergeCell ref="A66:B67"/>
    <mergeCell ref="C66:D66"/>
    <mergeCell ref="C67:D67"/>
    <mergeCell ref="E66:E67"/>
    <mergeCell ref="F66:F67"/>
    <mergeCell ref="C62:D63"/>
    <mergeCell ref="A62:B65"/>
    <mergeCell ref="C64:D65"/>
    <mergeCell ref="E62:E65"/>
    <mergeCell ref="F62:F65"/>
    <mergeCell ref="A58:B61"/>
    <mergeCell ref="C60:D61"/>
    <mergeCell ref="A54:B57"/>
    <mergeCell ref="C54:D55"/>
    <mergeCell ref="C56:D57"/>
    <mergeCell ref="E54:E57"/>
    <mergeCell ref="F54:F57"/>
    <mergeCell ref="A52:B53"/>
    <mergeCell ref="C52:D52"/>
    <mergeCell ref="C53:D53"/>
    <mergeCell ref="E52:E53"/>
    <mergeCell ref="F52:F53"/>
    <mergeCell ref="A48:B51"/>
    <mergeCell ref="E42:E45"/>
    <mergeCell ref="F42:F45"/>
    <mergeCell ref="A46:B47"/>
    <mergeCell ref="C46:D46"/>
    <mergeCell ref="C47:D47"/>
    <mergeCell ref="E46:E47"/>
    <mergeCell ref="F46:F47"/>
    <mergeCell ref="C42:D43"/>
    <mergeCell ref="C44:D45"/>
    <mergeCell ref="A42:B45"/>
    <mergeCell ref="G9:G10"/>
    <mergeCell ref="G11:G12"/>
    <mergeCell ref="G13:G14"/>
    <mergeCell ref="G15:G16"/>
    <mergeCell ref="F17:F20"/>
    <mergeCell ref="F15:F16"/>
    <mergeCell ref="A35:B37"/>
    <mergeCell ref="C35:D35"/>
    <mergeCell ref="C36:D36"/>
    <mergeCell ref="C37:D37"/>
    <mergeCell ref="C30:D32"/>
    <mergeCell ref="C33:D34"/>
    <mergeCell ref="C23:D25"/>
    <mergeCell ref="A30:B34"/>
    <mergeCell ref="A9:B10"/>
    <mergeCell ref="E9:E10"/>
    <mergeCell ref="A11:B12"/>
    <mergeCell ref="C11:D11"/>
    <mergeCell ref="C12:D12"/>
    <mergeCell ref="E11:E12"/>
    <mergeCell ref="A13:B14"/>
    <mergeCell ref="E13:E14"/>
    <mergeCell ref="A15:B16"/>
    <mergeCell ref="C15:D15"/>
    <mergeCell ref="F26:F29"/>
    <mergeCell ref="C7:D8"/>
    <mergeCell ref="A1:F1"/>
    <mergeCell ref="F9:F10"/>
    <mergeCell ref="F11:F12"/>
    <mergeCell ref="F13:F14"/>
    <mergeCell ref="E26:E29"/>
    <mergeCell ref="F21:F25"/>
    <mergeCell ref="C26:D27"/>
    <mergeCell ref="C28:D29"/>
    <mergeCell ref="A26:B29"/>
    <mergeCell ref="A17:B20"/>
    <mergeCell ref="C17:D18"/>
    <mergeCell ref="C19:D20"/>
    <mergeCell ref="A21:B25"/>
    <mergeCell ref="E21:E25"/>
    <mergeCell ref="C21:D22"/>
    <mergeCell ref="A2:F5"/>
    <mergeCell ref="A6:F6"/>
    <mergeCell ref="A7:B8"/>
    <mergeCell ref="C16:D16"/>
    <mergeCell ref="E15:E16"/>
    <mergeCell ref="E17:E20"/>
    <mergeCell ref="H9:H10"/>
    <mergeCell ref="H11:H12"/>
    <mergeCell ref="H13:H14"/>
    <mergeCell ref="H15:H16"/>
    <mergeCell ref="H17:H20"/>
    <mergeCell ref="H21:H25"/>
    <mergeCell ref="H26:H29"/>
    <mergeCell ref="H30:H34"/>
    <mergeCell ref="H35:H37"/>
    <mergeCell ref="H66:H67"/>
    <mergeCell ref="H68:H71"/>
    <mergeCell ref="H72:H74"/>
    <mergeCell ref="H75:H78"/>
    <mergeCell ref="A93:B93"/>
    <mergeCell ref="H38:H39"/>
    <mergeCell ref="H40:H41"/>
    <mergeCell ref="H42:H45"/>
    <mergeCell ref="H46:H47"/>
    <mergeCell ref="H48:H51"/>
    <mergeCell ref="H52:H53"/>
    <mergeCell ref="H54:H57"/>
    <mergeCell ref="H58:H61"/>
    <mergeCell ref="H62:H65"/>
    <mergeCell ref="A40:B41"/>
    <mergeCell ref="C40:D40"/>
    <mergeCell ref="C41:D41"/>
    <mergeCell ref="E40:E41"/>
    <mergeCell ref="F40:F41"/>
    <mergeCell ref="A38:B39"/>
    <mergeCell ref="C38:D38"/>
    <mergeCell ref="C39:D39"/>
    <mergeCell ref="E38:E39"/>
    <mergeCell ref="F38:F39"/>
  </mergeCells>
  <conditionalFormatting sqref="C86:C9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3:F88">
    <cfRule type="colorScale" priority="21">
      <colorScale>
        <cfvo type="num" val="&quot;&gt;35&quot;"/>
        <cfvo type="num" val="&quot;36-50&quot;"/>
        <cfvo type="num" val="&quot;&lt;51&quot;"/>
        <color rgb="FFF8696B"/>
        <color rgb="FFFFEB84"/>
        <color rgb="FF63BE7B"/>
      </colorScale>
    </cfRule>
  </conditionalFormatting>
  <conditionalFormatting sqref="F83">
    <cfRule type="cellIs" dxfId="13" priority="16" operator="between">
      <formula>50</formula>
      <formula>59</formula>
    </cfRule>
  </conditionalFormatting>
  <conditionalFormatting sqref="F84">
    <cfRule type="cellIs" dxfId="12" priority="15" operator="between">
      <formula>60</formula>
      <formula>69</formula>
    </cfRule>
  </conditionalFormatting>
  <conditionalFormatting sqref="E90:E95">
    <cfRule type="colorScale" priority="14">
      <colorScale>
        <cfvo type="num" val="&quot;&gt;35&quot;"/>
        <cfvo type="num" val="&quot;36-50&quot;"/>
        <cfvo type="num" val="&quot;&lt;51&quot;"/>
        <color rgb="FFF8696B"/>
        <color rgb="FFFFEB84"/>
        <color rgb="FF63BE7B"/>
      </colorScale>
    </cfRule>
  </conditionalFormatting>
  <conditionalFormatting sqref="E90">
    <cfRule type="cellIs" dxfId="11" priority="13" operator="between">
      <formula>50</formula>
      <formula>59</formula>
    </cfRule>
    <cfRule type="cellIs" dxfId="10" priority="7" operator="between">
      <formula>41</formula>
      <formula>50</formula>
    </cfRule>
  </conditionalFormatting>
  <conditionalFormatting sqref="E91">
    <cfRule type="cellIs" dxfId="9" priority="12" operator="between">
      <formula>60</formula>
      <formula>69</formula>
    </cfRule>
  </conditionalFormatting>
  <conditionalFormatting sqref="B80:E83">
    <cfRule type="cellIs" dxfId="8" priority="10" operator="lessThan">
      <formula>21</formula>
    </cfRule>
    <cfRule type="cellIs" dxfId="7" priority="9" operator="between">
      <formula>21</formula>
      <formula>30</formula>
    </cfRule>
    <cfRule type="cellIs" dxfId="6" priority="8" operator="between">
      <formula>31</formula>
      <formula>40</formula>
    </cfRule>
    <cfRule type="cellIs" dxfId="5" priority="6" operator="between">
      <formula>40</formula>
      <formula>49</formula>
    </cfRule>
    <cfRule type="cellIs" dxfId="4" priority="5" operator="between">
      <formula>50</formula>
      <formula>59</formula>
    </cfRule>
    <cfRule type="cellIs" dxfId="3" priority="4" operator="between">
      <formula>60</formula>
      <formula>69</formula>
    </cfRule>
    <cfRule type="cellIs" dxfId="2" priority="3" operator="between">
      <formula>70</formula>
      <formula>79</formula>
    </cfRule>
    <cfRule type="cellIs" dxfId="1" priority="2" operator="between">
      <formula>80</formula>
      <formula>89</formula>
    </cfRule>
    <cfRule type="cellIs" dxfId="0" priority="1" operator="between">
      <formula>90</formula>
      <formula>100</formula>
    </cfRule>
  </conditionalFormatting>
  <dataValidations count="9">
    <dataValidation type="list" allowBlank="1" showInputMessage="1" showErrorMessage="1" sqref="E21:F25 E46:F68" xr:uid="{8C394EBF-217B-4403-9326-B2FEABFAA089}">
      <formula1>$L$9:$L$10</formula1>
    </dataValidation>
    <dataValidation type="list" allowBlank="1" showInputMessage="1" showErrorMessage="1" errorTitle="הקלדה שגויה" error="המספר שהוקלד שגוי. ניתן לרשום רק מספרים. " promptTitle="נא לבחור את מספר התשובה" prompt="הקלד/י או בחרי את מספר התשובה: 1 - מרחב עירוני או 2 מרחב כפרי" sqref="E9:F10" xr:uid="{4CDFEEB5-C3E5-4E7F-B41D-71DCBE20974F}">
      <formula1>$L$9:$L$10</formula1>
    </dataValidation>
    <dataValidation type="list" allowBlank="1" showInputMessage="1" showErrorMessage="1" errorTitle="בחרת מספר שגוי" error="נא לבחור תשובה ולרשום את המספר בין 1 ל 3" promptTitle="נא לרשום מספר את התשובה " prompt="מספר התשובה האפשרי הנו בין 1 ל 3" sqref="E35:F37" xr:uid="{C0EB1C6F-2D77-4842-94F1-8E4D135F120B}">
      <formula1>$L$9:$L$11</formula1>
    </dataValidation>
    <dataValidation type="list" allowBlank="1" showInputMessage="1" showErrorMessage="1" errorTitle="בחרת מספר שגוי" error="נא לבחור מספר תשובה בין 1 ל-3" promptTitle="בחר את מספר התשובה" prompt="מספרי התשובה יכולים להיות בין 1 ל 3" sqref="E72:F74" xr:uid="{89BA010E-72C8-4F87-9F25-43CF2F8C4026}">
      <formula1>$L$9:$L$11</formula1>
    </dataValidation>
    <dataValidation type="list" allowBlank="1" showInputMessage="1" showErrorMessage="1" errorTitle="בחרת מספר שגוי" error="נא לבחור ספרה 1 או 2" promptTitle="נא לבחור את מספר התשובה" sqref="E26:F29" xr:uid="{FBA2851A-74D4-4207-A2AB-440710F4667C}">
      <formula1>$L$9:$L$10</formula1>
    </dataValidation>
    <dataValidation type="list" allowBlank="1" showInputMessage="1" showErrorMessage="1" errorTitle="בחרת מספר תשובה שגוי" promptTitle="נא לבחור את מספר התשובה" prompt="נא לבחור בין האפשרויות 1 או 2" sqref="E11:F16" xr:uid="{19A8F8C7-884E-48F4-80C0-C54ED7BEB360}">
      <formula1>$L$9:$L$10</formula1>
    </dataValidation>
    <dataValidation type="list" allowBlank="1" showInputMessage="1" showErrorMessage="1" errorTitle="בחרת מספר שגוי" promptTitle="נא לבחור את מספר התשובה" sqref="E17:F20 E38:F45 E75:F75" xr:uid="{06D03326-0351-4931-B4A7-3E94CF18E55D}">
      <formula1>$L$9:$L$10</formula1>
    </dataValidation>
    <dataValidation type="list" allowBlank="1" showInputMessage="1" showErrorMessage="1" errorTitle="בחרת מספר תשובה שגוי" promptTitle="נא לבחור את מספר התשובה" sqref="E30:E34" xr:uid="{EDDF842D-0319-48E2-8A5F-7DB1D94C1E85}">
      <formula1>$L$9:$L$10</formula1>
    </dataValidation>
    <dataValidation type="list" allowBlank="1" showInputMessage="1" showErrorMessage="1" errorTitle="בחר 1 או 2" sqref="F30:F34" xr:uid="{06C4095D-D31B-41F0-B778-5BD8E5D40987}">
      <formula1>$L$9:$L$10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0" id="{9ECE8714-FED1-4294-B120-A6FB9CA301F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E9:F16</xm:sqref>
        </x14:conditionalFormatting>
        <x14:conditionalFormatting xmlns:xm="http://schemas.microsoft.com/office/excel/2006/main">
          <x14:cfRule type="iconSet" priority="59" id="{641DDD88-470F-4DC4-8D3A-46466C02AC22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E17:F20</xm:sqref>
        </x14:conditionalFormatting>
        <x14:conditionalFormatting xmlns:xm="http://schemas.microsoft.com/office/excel/2006/main">
          <x14:cfRule type="iconSet" priority="58" id="{C53F36E2-4C01-40EE-A25E-87355F3872D6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E21:F25</xm:sqref>
        </x14:conditionalFormatting>
        <x14:conditionalFormatting xmlns:xm="http://schemas.microsoft.com/office/excel/2006/main">
          <x14:cfRule type="iconSet" priority="57" id="{75592329-BC01-494D-B841-55F531CFC99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E26:F29</xm:sqref>
        </x14:conditionalFormatting>
        <x14:conditionalFormatting xmlns:xm="http://schemas.microsoft.com/office/excel/2006/main">
          <x14:cfRule type="iconSet" priority="56" id="{1FB3B521-7CBC-4368-A001-F4C20D8206E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E30:F34</xm:sqref>
        </x14:conditionalFormatting>
        <x14:conditionalFormatting xmlns:xm="http://schemas.microsoft.com/office/excel/2006/main">
          <x14:cfRule type="iconSet" priority="55" id="{C5EDE8FB-B92A-43F1-BA06-86B31D3C6FC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E38:F41</xm:sqref>
        </x14:conditionalFormatting>
        <x14:conditionalFormatting xmlns:xm="http://schemas.microsoft.com/office/excel/2006/main">
          <x14:cfRule type="iconSet" priority="54" id="{46188439-7298-4546-A531-50EB9D783BC8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E46:F48</xm:sqref>
        </x14:conditionalFormatting>
        <x14:conditionalFormatting xmlns:xm="http://schemas.microsoft.com/office/excel/2006/main">
          <x14:cfRule type="iconSet" priority="53" id="{4580D02E-A80E-4DBB-89D9-1738A99190EE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E52:F53</xm:sqref>
        </x14:conditionalFormatting>
        <x14:conditionalFormatting xmlns:xm="http://schemas.microsoft.com/office/excel/2006/main">
          <x14:cfRule type="iconSet" priority="52" id="{724114A3-A8FF-4661-86B2-5F296C60C06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E58:F58</xm:sqref>
        </x14:conditionalFormatting>
        <x14:conditionalFormatting xmlns:xm="http://schemas.microsoft.com/office/excel/2006/main">
          <x14:cfRule type="iconSet" priority="51" id="{D3342880-07E8-4A5A-940A-53F133C82612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E66:F68</xm:sqref>
        </x14:conditionalFormatting>
        <x14:conditionalFormatting xmlns:xm="http://schemas.microsoft.com/office/excel/2006/main">
          <x14:cfRule type="iconSet" priority="50" id="{4502FD2A-6008-4373-A245-601AA806A28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E75:F75</xm:sqref>
        </x14:conditionalFormatting>
        <x14:conditionalFormatting xmlns:xm="http://schemas.microsoft.com/office/excel/2006/main">
          <x14:cfRule type="iconSet" priority="49" id="{77B95A21-EBF4-4C38-B3CC-E79CA6D282BD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E42:F45</xm:sqref>
        </x14:conditionalFormatting>
        <x14:conditionalFormatting xmlns:xm="http://schemas.microsoft.com/office/excel/2006/main">
          <x14:cfRule type="iconSet" priority="48" id="{5C824A8B-1270-49B6-A78E-1AD6ED57C54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E54:F57</xm:sqref>
        </x14:conditionalFormatting>
        <x14:conditionalFormatting xmlns:xm="http://schemas.microsoft.com/office/excel/2006/main">
          <x14:cfRule type="iconSet" priority="47" id="{376C9D84-7CDD-450F-80CF-F24258311FF2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E62:F65</xm:sqref>
        </x14:conditionalFormatting>
        <x14:conditionalFormatting xmlns:xm="http://schemas.microsoft.com/office/excel/2006/main">
          <x14:cfRule type="iconSet" priority="42" id="{A4A812BD-25CA-4F77-B425-397E9B713AC6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1-3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4" id="{8C108369-0D75-4587-BB66-01A9766D884D}">
            <x14:iconSet iconSet="3Symbols2" custom="1">
              <x14:cfvo type="percent">
                <xm:f>0</xm:f>
              </x14:cfvo>
              <x14:cfvo type="num">
                <xm:f>3</xm:f>
              </x14:cfvo>
              <x14:cfvo type="num">
                <xm:f>4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E35:F37</xm:sqref>
        </x14:conditionalFormatting>
        <x14:conditionalFormatting xmlns:xm="http://schemas.microsoft.com/office/excel/2006/main">
          <x14:cfRule type="iconSet" priority="38" id="{96329CCE-2432-4477-86C7-DE44D7BC46A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1-3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9" id="{2C9AD1B5-E5D0-4087-BD00-70A6C0DA9688}">
            <x14:iconSet iconSet="3Symbols2" custom="1">
              <x14:cfvo type="percent">
                <xm:f>0</xm:f>
              </x14:cfvo>
              <x14:cfvo type="num">
                <xm:f>3</xm:f>
              </x14:cfvo>
              <x14:cfvo type="num">
                <xm:f>4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E72:F74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שלום-בוקניק</dc:creator>
  <cp:lastModifiedBy>שלום-בוקניק</cp:lastModifiedBy>
  <cp:lastPrinted>2019-08-08T15:30:04Z</cp:lastPrinted>
  <dcterms:created xsi:type="dcterms:W3CDTF">2019-08-05T17:34:19Z</dcterms:created>
  <dcterms:modified xsi:type="dcterms:W3CDTF">2019-08-20T11:48:04Z</dcterms:modified>
</cp:coreProperties>
</file>